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7385" activeTab="0"/>
  </bookViews>
  <sheets>
    <sheet name="Tabelle1" sheetId="1" r:id="rId1"/>
    <sheet name="Tabelle2" sheetId="2" r:id="rId2"/>
    <sheet name="Tabelle3" sheetId="3" r:id="rId3"/>
  </sheets>
  <definedNames/>
  <calcPr fullCalcOnLoad="1"/>
</workbook>
</file>

<file path=xl/comments1.xml><?xml version="1.0" encoding="utf-8"?>
<comments xmlns="http://schemas.openxmlformats.org/spreadsheetml/2006/main">
  <authors>
    <author> </author>
    <author>Verena Maria Erian</author>
  </authors>
  <commentList>
    <comment ref="C30" authorId="0">
      <text>
        <r>
          <rPr>
            <b/>
            <sz val="8"/>
            <rFont val="Tahoma"/>
            <family val="0"/>
          </rPr>
          <t>Ihr Unternehmen</t>
        </r>
      </text>
    </comment>
    <comment ref="C31" authorId="0">
      <text>
        <r>
          <rPr>
            <b/>
            <sz val="8"/>
            <rFont val="Tahoma"/>
            <family val="0"/>
          </rPr>
          <t xml:space="preserve"> Gerätetype</t>
        </r>
      </text>
    </comment>
    <comment ref="C32" authorId="0">
      <text>
        <r>
          <rPr>
            <b/>
            <sz val="8"/>
            <rFont val="Tahoma"/>
            <family val="0"/>
          </rPr>
          <t xml:space="preserve"> Standort</t>
        </r>
      </text>
    </comment>
    <comment ref="C33" authorId="0">
      <text>
        <r>
          <rPr>
            <b/>
            <sz val="8"/>
            <rFont val="Tahoma"/>
            <family val="0"/>
          </rPr>
          <t>Tage zu denen das System in Vollbetrieb ist</t>
        </r>
      </text>
    </comment>
    <comment ref="C34" authorId="0">
      <text>
        <r>
          <rPr>
            <b/>
            <sz val="8"/>
            <rFont val="Tahoma"/>
            <family val="0"/>
          </rPr>
          <t>Anzahl der Patienten pro Vollbertriebstag mit der sie rechnen</t>
        </r>
      </text>
    </comment>
    <comment ref="C47" authorId="0">
      <text>
        <r>
          <rPr>
            <b/>
            <sz val="8"/>
            <rFont val="Tahoma"/>
            <family val="0"/>
          </rPr>
          <t>Fallweise wird im ersten Jahr eine Betriebswartung zusätzlich zur Garantie angeboten. Wenn diese in der Garantie inkludiert ist tragen sie 0 ein.</t>
        </r>
      </text>
    </comment>
    <comment ref="D47" authorId="0">
      <text>
        <r>
          <rPr>
            <b/>
            <sz val="8"/>
            <rFont val="Tahoma"/>
            <family val="0"/>
          </rPr>
          <t>Kosten für Vollwartungsvertrag pro Jahr. Selbst wenn sie diesen nicht abschliessen, müssen sie Rücklagen kalkulieren</t>
        </r>
      </text>
    </comment>
    <comment ref="D46" authorId="0">
      <text>
        <r>
          <rPr>
            <b/>
            <sz val="8"/>
            <rFont val="Tahoma"/>
            <family val="0"/>
          </rPr>
          <t>Sie wollen das System in Zukunft hochrüsten, dafür benötigen sie Rücklagen. Ein vernünftiger Schlüssel sind 5-10% der Investitionskosten</t>
        </r>
      </text>
    </comment>
    <comment ref="C42" authorId="0">
      <text>
        <r>
          <rPr>
            <b/>
            <sz val="8"/>
            <rFont val="Tahoma"/>
            <family val="0"/>
          </rPr>
          <t>Hier die Kosten des Systems eintragen. Immer inklusive Montage und Einarbeitung. Umbaukosten kommen später dran.</t>
        </r>
      </text>
    </comment>
    <comment ref="B43" authorId="0">
      <text>
        <r>
          <rPr>
            <b/>
            <sz val="8"/>
            <rFont val="Tahoma"/>
            <family val="0"/>
          </rPr>
          <t xml:space="preserve"> bei Fremdfinanzierung bzw. zu erzielender Zinssatz bei alternativer Veranlagung von vorhandenen EigenmittelnÜblichen Bankenzinssatz einrechnen. Vorsichtige nehmen 6% es geht aber auch mit weniger bei etwas Risiko</t>
        </r>
      </text>
    </comment>
    <comment ref="B44" authorId="0">
      <text>
        <r>
          <rPr>
            <b/>
            <sz val="8"/>
            <rFont val="Tahoma"/>
            <family val="0"/>
          </rPr>
          <t xml:space="preserve"> Finanzierungszeitraum nie über die Abschreibungsdauer sondern eher darunter gehen lassen. (7 jahre für  med. Technik, 3 Jahre für  EDV)</t>
        </r>
      </text>
    </comment>
    <comment ref="C48" authorId="0">
      <text>
        <r>
          <rPr>
            <b/>
            <sz val="8"/>
            <rFont val="Tahoma"/>
            <family val="0"/>
          </rPr>
          <t>Das sind die reinen Geräte Fixkosten im ersten Jahr</t>
        </r>
      </text>
    </comment>
    <comment ref="D48" authorId="0">
      <text>
        <r>
          <rPr>
            <b/>
            <sz val="8"/>
            <rFont val="Tahoma"/>
            <family val="0"/>
          </rPr>
          <t>Das sind die reinen Geräte Fixkosten ab dem 2. jahr</t>
        </r>
      </text>
    </comment>
    <comment ref="C51" authorId="0">
      <text>
        <r>
          <rPr>
            <b/>
            <sz val="8"/>
            <rFont val="Tahoma"/>
            <family val="0"/>
          </rPr>
          <t>Die Kosten die sie für Bau/Adaption der Räümlichkeiten vorsehen müssen bitte hier eintragen, Aber Achtung Nebenräumlichkeiten die sie evtl auch brauchen nicht vergessen</t>
        </r>
      </text>
    </comment>
    <comment ref="B52" authorId="0">
      <text>
        <r>
          <rPr>
            <b/>
            <sz val="8"/>
            <rFont val="Tahoma"/>
            <family val="0"/>
          </rPr>
          <t xml:space="preserve"> Bei Fremdfinanzierung bzw. zu erzielender Zinssatz bei alternativer Veranlagung von vorhandenen EigenmittelnÜblichen Bankenzinssatz einrechnen. Vorsichtige nehmen 6% es geht aber auch mit weniger bei etwas Risiko</t>
        </r>
      </text>
    </comment>
    <comment ref="B53" authorId="0">
      <text>
        <r>
          <rPr>
            <b/>
            <sz val="8"/>
            <rFont val="Tahoma"/>
            <family val="0"/>
          </rPr>
          <t>Der Finanzierungszeitraum bei Bauten kann durchaus länger gestaltet werden nachhaltige Um- und Neubauten können durchaus bis 25 Jahre laufen. Einrichtungen und kurzwertige Umbauten max. 7 Jahre, bei Mieterinvestitionen 10 Jahre.</t>
        </r>
      </text>
    </comment>
    <comment ref="C54" authorId="0">
      <text>
        <r>
          <rPr>
            <b/>
            <sz val="8"/>
            <rFont val="Tahoma"/>
            <family val="0"/>
          </rPr>
          <t>Summe Investition Raumkosten 1. Jahr</t>
        </r>
      </text>
    </comment>
    <comment ref="B56" authorId="0">
      <text>
        <r>
          <rPr>
            <b/>
            <sz val="8"/>
            <rFont val="Tahoma"/>
            <family val="0"/>
          </rPr>
          <t>Quadratmeter die deziert für das System verwendet werden (Auch Technikräume, Umkleidekabinen usw.)</t>
        </r>
      </text>
    </comment>
    <comment ref="B57" authorId="0">
      <text>
        <r>
          <rPr>
            <b/>
            <sz val="8"/>
            <rFont val="Tahoma"/>
            <family val="0"/>
          </rPr>
          <t>Vereinbarte Nettomiete . Wenn sie das Objekt gekauft haben, nehmen sie den Betrag um den sie das Objekt vermieten könnten</t>
        </r>
      </text>
    </comment>
    <comment ref="B58" authorId="0">
      <text>
        <r>
          <rPr>
            <b/>
            <sz val="8"/>
            <rFont val="Tahoma"/>
            <family val="0"/>
          </rPr>
          <t>Betriebskosten incl. Heizkosten im Monat</t>
        </r>
      </text>
    </comment>
    <comment ref="C60" authorId="0">
      <text>
        <r>
          <rPr>
            <b/>
            <sz val="8"/>
            <rFont val="Tahoma"/>
            <family val="0"/>
          </rPr>
          <t>Die anteiligen Reinigungskosten pro Monat</t>
        </r>
      </text>
    </comment>
    <comment ref="D60" authorId="0">
      <text>
        <r>
          <rPr>
            <b/>
            <sz val="8"/>
            <rFont val="Tahoma"/>
            <family val="0"/>
          </rPr>
          <t>Die anteiligen Reinigungskosten pro Monat</t>
        </r>
      </text>
    </comment>
    <comment ref="C64" authorId="0">
      <text>
        <r>
          <rPr>
            <b/>
            <sz val="8"/>
            <rFont val="Tahoma"/>
            <family val="0"/>
          </rPr>
          <t>Bruttogehälter eintragen. Wenn sie keine Vollzeitkraft hierfür benötigen, rechnen sie die Kosten anteilig.</t>
        </r>
      </text>
    </comment>
    <comment ref="C65" authorId="0">
      <text>
        <r>
          <rPr>
            <b/>
            <sz val="8"/>
            <rFont val="Tahoma"/>
            <family val="0"/>
          </rPr>
          <t>Bruttogehälter eintragen. Wenn sie keine Vollzeitkraft hierfür benötigen, rechnen sie die Kosten anteilig.</t>
        </r>
        <r>
          <rPr>
            <sz val="8"/>
            <rFont val="Tahoma"/>
            <family val="0"/>
          </rPr>
          <t xml:space="preserve">
</t>
        </r>
      </text>
    </comment>
    <comment ref="C66" authorId="0">
      <text>
        <r>
          <rPr>
            <b/>
            <sz val="8"/>
            <rFont val="Tahoma"/>
            <family val="0"/>
          </rPr>
          <t>Bruttogehälter eintragen. Wenn sie keine Vollzeitkraft hierfür benötigen, rechnen sie die Kosten anteilig.</t>
        </r>
      </text>
    </comment>
    <comment ref="D64" authorId="0">
      <text>
        <r>
          <rPr>
            <b/>
            <sz val="8"/>
            <rFont val="Tahoma"/>
            <family val="0"/>
          </rPr>
          <t>Bruttogehälter eintragen. Wenn sie keine Vollzeitkraft hierfür benötigen, rechnen sie die Kosten anteilig.</t>
        </r>
      </text>
    </comment>
    <comment ref="D65" authorId="0">
      <text>
        <r>
          <rPr>
            <b/>
            <sz val="8"/>
            <rFont val="Tahoma"/>
            <family val="0"/>
          </rPr>
          <t>Bruttogehälter eintragen. Wenn sie keine Vollzeitkraft hierfür benötigen, rechnen sie die Kosten anteilig.</t>
        </r>
      </text>
    </comment>
    <comment ref="D66" authorId="0">
      <text>
        <r>
          <rPr>
            <b/>
            <sz val="8"/>
            <rFont val="Tahoma"/>
            <family val="0"/>
          </rPr>
          <t>Bruttogehälter eintragen. Wenn sie keine Vollzeitkraft hierfür benötigen, rechnen sie die Kosten anteilig.</t>
        </r>
      </text>
    </comment>
    <comment ref="C67" authorId="0">
      <text>
        <r>
          <rPr>
            <b/>
            <sz val="8"/>
            <rFont val="Tahoma"/>
            <family val="0"/>
          </rPr>
          <t>Personalkosten die für die Infrastruktur des Systems im 1. Jahr notwendig sind</t>
        </r>
      </text>
    </comment>
    <comment ref="D67" authorId="0">
      <text>
        <r>
          <rPr>
            <b/>
            <sz val="8"/>
            <rFont val="Tahoma"/>
            <family val="0"/>
          </rPr>
          <t>Personalkosten die für die Infrastruktur des Systems in den Folgejahren  notwendig sind</t>
        </r>
      </text>
    </comment>
    <comment ref="H42" authorId="0">
      <text>
        <r>
          <rPr>
            <b/>
            <sz val="8"/>
            <rFont val="Tahoma"/>
            <family val="0"/>
          </rPr>
          <t>Kosten, die Sie pro Behandlung oder Untersuchung des Patienten benötigen wie Kontrastmittel, Medikamente, die Sie bezahlen müssen, sonstige Chemie, Färbstoffe….  Achtung das sind variable Kosten (je mehr Patienten, desto mehr Kosten. Wenn der Betrag nicht variiert, dann müssen Sie die Kosten zu den Investitionskosten (Einmalinvest.) oder zum Wartungsvertrag (jährliche Kosten) dazurechnen.</t>
        </r>
      </text>
    </comment>
    <comment ref="H44" authorId="0">
      <text>
        <r>
          <rPr>
            <b/>
            <sz val="8"/>
            <rFont val="Tahoma"/>
            <family val="0"/>
          </rPr>
          <t>Kosten die für Versand und Kommunikation ( Porto; Post;Filmsack;Archivierungskosten ect)</t>
        </r>
      </text>
    </comment>
    <comment ref="H45" authorId="0">
      <text>
        <r>
          <rPr>
            <b/>
            <sz val="8"/>
            <rFont val="Tahoma"/>
            <family val="0"/>
          </rPr>
          <t>das kostet Sie jeder Patient an variablen Kosten. (wenn sie theoretisch keinen Patienten machen, haben sie auch keine Kosten). Das ist das Charakteristikum der variablen Kosten.</t>
        </r>
      </text>
    </comment>
    <comment ref="G70" authorId="0">
      <text>
        <r>
          <rPr>
            <b/>
            <sz val="8"/>
            <rFont val="Tahoma"/>
            <family val="0"/>
          </rPr>
          <t>Was sind ihre Einnahmen exclusive Mwst. pro Kassenpatient im Schnitt für die Untersuchung/Behandlung  bei welcher sie das Gerät benötigen</t>
        </r>
      </text>
    </comment>
    <comment ref="G71" authorId="0">
      <text>
        <r>
          <rPr>
            <b/>
            <sz val="8"/>
            <rFont val="Tahoma"/>
            <family val="0"/>
          </rPr>
          <t>Was sind ihre Einnahmen exclusive Mwst. pro Patient mit sonstiger Versicherung im Schnitt für die Untersuchung/Behandlung  bei welcher sie das Gerät benötigen</t>
        </r>
      </text>
    </comment>
    <comment ref="G72" authorId="0">
      <text>
        <r>
          <rPr>
            <b/>
            <sz val="8"/>
            <rFont val="Tahoma"/>
            <family val="0"/>
          </rPr>
          <t>Was sind ihre Einnahmen exclusive Mwst. pro Privatpatient im Schnitt für die Untersuchung/Behandlung  bei welcher sie das Gerät benötigen</t>
        </r>
      </text>
    </comment>
    <comment ref="H70" authorId="0">
      <text>
        <r>
          <rPr>
            <b/>
            <sz val="8"/>
            <rFont val="Tahoma"/>
            <family val="0"/>
          </rPr>
          <t>Anteil der Kassenpatienten im Vergleich zu der Gesamtzahl der mit diesem Gerät behandelten/untersuchten Patienten</t>
        </r>
      </text>
    </comment>
    <comment ref="H71" authorId="0">
      <text>
        <r>
          <rPr>
            <b/>
            <sz val="8"/>
            <rFont val="Tahoma"/>
            <family val="0"/>
          </rPr>
          <t>Anteil der Patienten mit sonstiger Versicherung im Vergleich zu der Gesamtzahl der mit diesem Gerät behandelten/untersuchten Patienten</t>
        </r>
      </text>
    </comment>
    <comment ref="C70" authorId="0">
      <text>
        <r>
          <rPr>
            <b/>
            <sz val="8"/>
            <rFont val="Tahoma"/>
            <family val="0"/>
          </rPr>
          <t xml:space="preserve">Fixkosten: Kosten für das Gerät und dessen Infrastruktur im 1. Jahr selbst wenn sie keinen Patienten behandeln/untersuchen würden </t>
        </r>
      </text>
    </comment>
    <comment ref="D70" authorId="0">
      <text>
        <r>
          <rPr>
            <b/>
            <sz val="8"/>
            <rFont val="Tahoma"/>
            <family val="0"/>
          </rPr>
          <t>Kosten für das Gerät und dessen Infrastruktur in den Folgejahren selbst wenn sie keinen Patienten behandeln/untersuchen würden</t>
        </r>
      </text>
    </comment>
    <comment ref="C71" authorId="0">
      <text>
        <r>
          <rPr>
            <b/>
            <sz val="8"/>
            <rFont val="Tahoma"/>
            <family val="0"/>
          </rPr>
          <t>Variable Kosten pro Patient im ersten Jahr</t>
        </r>
      </text>
    </comment>
    <comment ref="D71" authorId="0">
      <text>
        <r>
          <rPr>
            <b/>
            <sz val="8"/>
            <rFont val="Tahoma"/>
            <family val="0"/>
          </rPr>
          <t xml:space="preserve">Variable Kosten pro Patient im den Folgejahren
</t>
        </r>
      </text>
    </comment>
    <comment ref="C72" authorId="0">
      <text>
        <r>
          <rPr>
            <b/>
            <sz val="8"/>
            <rFont val="Tahoma"/>
            <family val="0"/>
          </rPr>
          <t>Gesamtkosten, die die oben angenommene Anzahl der Patienten im jahr verursacht(Variable Kosten*pat pro Tag*Betriebstage)</t>
        </r>
      </text>
    </comment>
    <comment ref="D72" authorId="0">
      <text>
        <r>
          <rPr>
            <b/>
            <sz val="8"/>
            <rFont val="Tahoma"/>
            <family val="0"/>
          </rPr>
          <t>Gesamtkosten, die die oben angenommene Anzahl der Patienten im Folgejahr verursacht(Variable Kosten*pat pro Tag*Betriebstage)</t>
        </r>
      </text>
    </comment>
    <comment ref="C73" authorId="0">
      <text>
        <r>
          <rPr>
            <b/>
            <sz val="8"/>
            <rFont val="Tahoma"/>
            <family val="0"/>
          </rPr>
          <t>Gesamtausgaben für Gerät und Infrastruktur im ersten Jahr</t>
        </r>
      </text>
    </comment>
    <comment ref="D73" authorId="0">
      <text>
        <r>
          <rPr>
            <b/>
            <sz val="8"/>
            <rFont val="Tahoma"/>
            <family val="0"/>
          </rPr>
          <t>Gesamtausgaben für Gerät und Infrastruktur im ersten Jahr</t>
        </r>
      </text>
    </comment>
    <comment ref="G33" authorId="0">
      <text>
        <r>
          <rPr>
            <b/>
            <sz val="8"/>
            <rFont val="Tahoma"/>
            <family val="0"/>
          </rPr>
          <t>So viele Patienten bei unten angenommenen Mix und Betriebstagen benötigen Sie im ersten Jahr, um Ihre Kosten zu decken.</t>
        </r>
      </text>
    </comment>
    <comment ref="H33" authorId="0">
      <text>
        <r>
          <rPr>
            <b/>
            <sz val="8"/>
            <rFont val="Tahoma"/>
            <family val="0"/>
          </rPr>
          <t>So viele Patienten bei unten angenommenen Mix und Betriebstagen benötigen sie im Folgejahr, um Ihre Kosten zu decken</t>
        </r>
      </text>
    </comment>
    <comment ref="G34" authorId="0">
      <text>
        <r>
          <rPr>
            <b/>
            <sz val="8"/>
            <rFont val="Tahoma"/>
            <family val="0"/>
          </rPr>
          <t>So viele Patienten benötigen Sie im ersten Jahr pro Betriebstag, um ihre Kosten zu decken.</t>
        </r>
      </text>
    </comment>
    <comment ref="H34" authorId="0">
      <text>
        <r>
          <rPr>
            <b/>
            <sz val="8"/>
            <rFont val="Tahoma"/>
            <family val="0"/>
          </rPr>
          <t>So viele Patienten benötigen sie im Folgejahr  pro Betriebstag, um ihre Kosten zu decken.</t>
        </r>
      </text>
    </comment>
    <comment ref="D54" authorId="0">
      <text>
        <r>
          <rPr>
            <b/>
            <sz val="8"/>
            <rFont val="Tahoma"/>
            <family val="0"/>
          </rPr>
          <t>Summe Investition Raumkosten 1. Jahr</t>
        </r>
      </text>
    </comment>
    <comment ref="G36" authorId="1">
      <text>
        <r>
          <rPr>
            <b/>
            <sz val="8"/>
            <rFont val="Tahoma"/>
            <family val="0"/>
          </rPr>
          <t>Nach so vielen Betriebstagen haben Sie bei der angenommenen Patientenfrequenz pro Tag Ihre Fixkosten im ersten Jahr gedeckt.</t>
        </r>
        <r>
          <rPr>
            <sz val="8"/>
            <rFont val="Tahoma"/>
            <family val="0"/>
          </rPr>
          <t xml:space="preserve">
</t>
        </r>
      </text>
    </comment>
    <comment ref="H36" authorId="1">
      <text>
        <r>
          <rPr>
            <b/>
            <sz val="8"/>
            <rFont val="Tahoma"/>
            <family val="0"/>
          </rPr>
          <t>Nach so vielen Betriebstagen haben Sie bei der angenommenen Patientenfrequenz pro Tag Ihre Fixkosten in den Folgejahren gedeckt.</t>
        </r>
        <r>
          <rPr>
            <sz val="8"/>
            <rFont val="Tahoma"/>
            <family val="0"/>
          </rPr>
          <t xml:space="preserve">
</t>
        </r>
      </text>
    </comment>
  </commentList>
</comments>
</file>

<file path=xl/sharedStrings.xml><?xml version="1.0" encoding="utf-8"?>
<sst xmlns="http://schemas.openxmlformats.org/spreadsheetml/2006/main" count="87" uniqueCount="83">
  <si>
    <t>Arzthonorar</t>
  </si>
  <si>
    <t>Raumkosten</t>
  </si>
  <si>
    <t>Zinssatz</t>
  </si>
  <si>
    <t>Finanzierung</t>
  </si>
  <si>
    <t>Break Even Analyse</t>
  </si>
  <si>
    <t>Firma</t>
  </si>
  <si>
    <t>Type</t>
  </si>
  <si>
    <t>Ort</t>
  </si>
  <si>
    <t>Investitionskosten Gerät</t>
  </si>
  <si>
    <t>Investitionskosten Umbau Raumadaptierung</t>
  </si>
  <si>
    <t>Gerät</t>
  </si>
  <si>
    <t>Wartungsvertrag</t>
  </si>
  <si>
    <t>1. Jahr</t>
  </si>
  <si>
    <t>Folgejahre</t>
  </si>
  <si>
    <t>Personalkosten</t>
  </si>
  <si>
    <t>Sekretariatsanteil</t>
  </si>
  <si>
    <t>Rücklagen für Upgrades, Optionen</t>
  </si>
  <si>
    <t>Patientenabhängige Kosten</t>
  </si>
  <si>
    <t>pro Patient</t>
  </si>
  <si>
    <t>Quadratmeter</t>
  </si>
  <si>
    <t>Reinigung/ Monat</t>
  </si>
  <si>
    <t>Reine Gerätekosten/Jahr</t>
  </si>
  <si>
    <t>Umbaukosten/Jahr</t>
  </si>
  <si>
    <t>Betriebskosten/m²</t>
  </si>
  <si>
    <t>Miete/Kosten pro m²</t>
  </si>
  <si>
    <t>Miete/Monat</t>
  </si>
  <si>
    <t>Miete</t>
  </si>
  <si>
    <t>Raumkosten/Jahr</t>
  </si>
  <si>
    <t>Resonalkosten/Jahr</t>
  </si>
  <si>
    <t>Summe patientenabhängige Kosten</t>
  </si>
  <si>
    <t>Kassenpatienten</t>
  </si>
  <si>
    <t>sonstige Versicherungen</t>
  </si>
  <si>
    <t>Privatpatienten</t>
  </si>
  <si>
    <t>1. 1ahr</t>
  </si>
  <si>
    <t>1.Jahr</t>
  </si>
  <si>
    <t>Betriebstage</t>
  </si>
  <si>
    <t>Verbrauch von Dokumentationsmedien</t>
  </si>
  <si>
    <t>Fixkosten</t>
  </si>
  <si>
    <t>€</t>
  </si>
  <si>
    <t>Anteil%</t>
  </si>
  <si>
    <t>Gesamtausgaben/Jahr</t>
  </si>
  <si>
    <t>Variable Kosten / Patient</t>
  </si>
  <si>
    <t>Variable Kosten bei angenommener Pat. Frequenz</t>
  </si>
  <si>
    <t>Pat/Tag</t>
  </si>
  <si>
    <t>Gesamtausgaben</t>
  </si>
  <si>
    <t>Einnahmen pro Patient</t>
  </si>
  <si>
    <t xml:space="preserve">2. Diese Felder sind zusätzlich mit roten Kommentarecken ausgestattet. Wenn Sie sich mit der Maus auf ein Engabefeld stellen, erscheint ein Fenster mit </t>
  </si>
  <si>
    <t>Erläuterungen zum betreffenden Eingabefeld.</t>
  </si>
  <si>
    <t>E R G E B N I S S E</t>
  </si>
  <si>
    <t>Assistentinnen</t>
  </si>
  <si>
    <t>a) Patientenanzahl pro Jahr</t>
  </si>
  <si>
    <t>b) Patientenanzahl pro Tag</t>
  </si>
  <si>
    <t>Break Even:</t>
  </si>
  <si>
    <t>c) nach Betriebstagen bei gege-</t>
  </si>
  <si>
    <t>bener Patientenzahl pro Tag</t>
  </si>
  <si>
    <t>1. Überschreiben Sie untenstehende Beispieleingaben mit Ihren individuellen Prognose- bzw. Simmulationsdaten in den weiß hinterlegten Eingabefeldern.</t>
  </si>
  <si>
    <r>
      <t>Gebrauchsanweisung</t>
    </r>
    <r>
      <rPr>
        <sz val="10"/>
        <rFont val="Arial"/>
        <family val="0"/>
      </rPr>
      <t xml:space="preserve"> zur Bedienung von </t>
    </r>
    <r>
      <rPr>
        <sz val="10"/>
        <color indexed="12"/>
        <rFont val="Arial"/>
        <family val="2"/>
      </rPr>
      <t>BE</t>
    </r>
    <r>
      <rPr>
        <sz val="10"/>
        <color indexed="10"/>
        <rFont val="Arial"/>
        <family val="2"/>
      </rPr>
      <t>TOOL</t>
    </r>
    <r>
      <rPr>
        <sz val="10"/>
        <rFont val="Arial"/>
        <family val="0"/>
      </rPr>
      <t>:</t>
    </r>
  </si>
  <si>
    <t>Finanzierungszeitraum/Nutzungsdauer</t>
  </si>
  <si>
    <r>
      <t>Interpretation</t>
    </r>
    <r>
      <rPr>
        <sz val="10"/>
        <rFont val="Arial"/>
        <family val="0"/>
      </rPr>
      <t xml:space="preserve"> untenstehendes Beispiel:</t>
    </r>
  </si>
  <si>
    <t>und damit verbundenen Raumadaptierungskosten in Höhe von € 200.000  (Zinssatz 5%, Laufzeit 10 Jahre), mit Wartungskosten in Höhe von € 10.000,00,</t>
  </si>
  <si>
    <t xml:space="preserve">a) Für eine med. techn. Investition mit Anschaffungskosten von € 400.000,00 zu einem angenommenen Finanzierungszinssatz von 5% mit 7 Jahren Laufzeit </t>
  </si>
  <si>
    <t>b) Bei 220 Betriebstagen wird dies ab einer Frequenz von 26 Patienten pro Tag erreicht.</t>
  </si>
  <si>
    <t>Durchschn. Einnahmen/Patient</t>
  </si>
  <si>
    <t>3. Haben Sie alle weißen Eingabefelder mit Ihren eigenen Daten befüttert, dann können Sie rechts oben im rot eingerahmten "Ergebnißkästchen" folgendes sehen:</t>
  </si>
  <si>
    <t>a) ab welcher Patientenzahl pro Jahr sind die aus der in Frage stehenden Geräteinvestition resuldietenden Fixkosten  gedeckt bzw. wird der Break Even erreicht</t>
  </si>
  <si>
    <t xml:space="preserve">c) nach dem wie vielten Betriebstag sind die aus der ein Frage stehednen Geräteinvestition resuldietenden Fixkosten gedeckt bzw. wird der Break Even erreicht </t>
  </si>
  <si>
    <t>b) ab welcher Patientenzahl pro Tag sind die aus der in Frage stehenden Geräteinvestition resuldietenden Fixkosten  gedeckt bzw. wird der Break Even erreicht</t>
  </si>
  <si>
    <t>wird der Break Even bei einem durchschnittlichen Deckungsbeitrag pro Patient in Höhe von € 125,50 (durchschn. Einnahmen/Patien - durchschn.variable Kosten/Patient)</t>
  </si>
  <si>
    <t xml:space="preserve">Dieses Tool ermöglicht es Ihnen, schnell herauszufinden, ab welcher Patientenfrequenz sich Ihre Investition lohnt. </t>
  </si>
  <si>
    <t xml:space="preserve">Es ersetzt selbstverständlich in keinster Weise die induviduelle Beratung hinsichtlich aller möglichen Varianten von Finanzierung und Vertragsgestaltung . </t>
  </si>
  <si>
    <r>
      <t xml:space="preserve"> MEDIC</t>
    </r>
    <r>
      <rPr>
        <sz val="10"/>
        <color indexed="10"/>
        <rFont val="Arial"/>
        <family val="2"/>
      </rPr>
      <t>FORCE</t>
    </r>
    <r>
      <rPr>
        <sz val="10"/>
        <rFont val="Arial"/>
        <family val="0"/>
      </rPr>
      <t xml:space="preserve"> freut sich, dass Sie an   </t>
    </r>
    <r>
      <rPr>
        <sz val="10"/>
        <color indexed="48"/>
        <rFont val="Arial"/>
        <family val="2"/>
      </rPr>
      <t>BE</t>
    </r>
    <r>
      <rPr>
        <sz val="10"/>
        <color indexed="10"/>
        <rFont val="Arial"/>
        <family val="2"/>
      </rPr>
      <t>TOOL</t>
    </r>
    <r>
      <rPr>
        <sz val="10"/>
        <rFont val="Arial"/>
        <family val="0"/>
      </rPr>
      <t xml:space="preserve"> Interesse gezeigt haben . </t>
    </r>
  </si>
  <si>
    <t xml:space="preserve">Hier kann bei genauerem Eingehen auf Ihre Situation selbstverständlich noch Optimierungspotential gefunden werden. </t>
  </si>
  <si>
    <r>
      <t xml:space="preserve">Wir stehen unter </t>
    </r>
    <r>
      <rPr>
        <u val="single"/>
        <sz val="10"/>
        <color indexed="48"/>
        <rFont val="Arial"/>
        <family val="2"/>
      </rPr>
      <t>office@medicforce.at</t>
    </r>
    <r>
      <rPr>
        <sz val="10"/>
        <rFont val="Arial"/>
        <family val="0"/>
      </rPr>
      <t xml:space="preserve"> jederzeit gerne für Beratung zur Verfügung.</t>
    </r>
  </si>
  <si>
    <t xml:space="preserve">sonstiges Gerät </t>
  </si>
  <si>
    <t>Zinssatz Umbaufinanzierung</t>
  </si>
  <si>
    <t>Finanzierungszeitraum Umbau</t>
  </si>
  <si>
    <t xml:space="preserve">Miet- u. Betriebskosten für die systemspezifischen Räume von € 2.400,00, Reinigungskosten von € 200 und systemspezifischen Personalkosten von € 550.000,00 </t>
  </si>
  <si>
    <t>im ersten Jahr bei einer Gesamtfrequenz von 5.674 Patienten erreicht.</t>
  </si>
  <si>
    <t>c) Werden pro Tag 33 Patienten erwartet, so ist der Break Even im ersten Betriebsjahr nach 172 Betriebstagen erreicht.</t>
  </si>
  <si>
    <t xml:space="preserve">sonstige Verbrauchsartikel </t>
  </si>
  <si>
    <t>Fremdbefundung</t>
  </si>
  <si>
    <t xml:space="preserve"> In Steuerberatungsangelegenheiten steht Ihnen sicherlich Ihr Steuerberater zur Verfügung.</t>
  </si>
  <si>
    <t>Für externe Beratung können wir Ihnen gerne eine Kanzlei vermitteln.</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</si>
</sst>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1];[Red]\-#,##0\ [$€-1]"/>
    <numFmt numFmtId="173" formatCode="&quot;€&quot;\ #,##0"/>
    <numFmt numFmtId="174" formatCode="&quot;€&quot;\ #,##0.00"/>
    <numFmt numFmtId="175" formatCode="&quot;€&quot;\ #,##0.0"/>
    <numFmt numFmtId="176" formatCode="#,##0_ ;\-#,##0\ "/>
    <numFmt numFmtId="177" formatCode="_-* #,##0.0_-;\-* #,##0.0_-;_-* &quot;-&quot;??_-;_-@_-"/>
    <numFmt numFmtId="178" formatCode="_-* #,##0_-;\-* #,##0_-;_-* &quot;-&quot;??_-;_-@_-"/>
    <numFmt numFmtId="179" formatCode="&quot;Ja&quot;;&quot;Ja&quot;;&quot;Nein&quot;"/>
    <numFmt numFmtId="180" formatCode="&quot;Wahr&quot;;&quot;Wahr&quot;;&quot;Falsch&quot;"/>
    <numFmt numFmtId="181" formatCode="&quot;Ein&quot;;&quot;Ein&quot;;&quot;Aus&quot;"/>
    <numFmt numFmtId="182" formatCode="[$€-2]\ #,##0.00_);[Red]\([$€-2]\ #,##0.00\)"/>
    <numFmt numFmtId="183" formatCode="0.0%"/>
  </numFmts>
  <fonts count="45">
    <font>
      <sz val="10"/>
      <name val="Arial"/>
      <family val="0"/>
    </font>
    <font>
      <b/>
      <sz val="12"/>
      <name val="Arial"/>
      <family val="2"/>
    </font>
    <font>
      <b/>
      <sz val="10"/>
      <name val="Arial"/>
      <family val="2"/>
    </font>
    <font>
      <b/>
      <sz val="8"/>
      <name val="Tahoma"/>
      <family val="0"/>
    </font>
    <font>
      <sz val="8"/>
      <name val="Tahoma"/>
      <family val="0"/>
    </font>
    <font>
      <sz val="10"/>
      <color indexed="10"/>
      <name val="Arial"/>
      <family val="2"/>
    </font>
    <font>
      <sz val="10"/>
      <color indexed="12"/>
      <name val="Arial"/>
      <family val="2"/>
    </font>
    <font>
      <sz val="10"/>
      <color indexed="48"/>
      <name val="Arial"/>
      <family val="2"/>
    </font>
    <font>
      <u val="single"/>
      <sz val="10"/>
      <color indexed="48"/>
      <name val="Arial"/>
      <family val="2"/>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sz val="12"/>
      <color indexed="10"/>
      <name val="Calibri"/>
      <family val="2"/>
    </font>
    <font>
      <b/>
      <sz val="12"/>
      <color indexed="9"/>
      <name val="Calibri"/>
      <family val="2"/>
    </font>
    <font>
      <sz val="8"/>
      <name val="Segoe U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44" fontId="0" fillId="0" borderId="0" applyFon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8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0" fillId="33" borderId="10" xfId="0" applyFill="1" applyBorder="1" applyAlignment="1">
      <alignment horizontal="left" indent="1"/>
    </xf>
    <xf numFmtId="44" fontId="0" fillId="33" borderId="11" xfId="45" applyFont="1" applyFill="1" applyBorder="1" applyAlignment="1">
      <alignment/>
    </xf>
    <xf numFmtId="0" fontId="2" fillId="34" borderId="12" xfId="0" applyFont="1" applyFill="1" applyBorder="1" applyAlignment="1">
      <alignment horizontal="left" indent="1"/>
    </xf>
    <xf numFmtId="44" fontId="2" fillId="34" borderId="13" xfId="45" applyFont="1" applyFill="1" applyBorder="1" applyAlignment="1">
      <alignment/>
    </xf>
    <xf numFmtId="44" fontId="2" fillId="34" borderId="14" xfId="45" applyFont="1" applyFill="1" applyBorder="1" applyAlignment="1">
      <alignment/>
    </xf>
    <xf numFmtId="44" fontId="0" fillId="0" borderId="0" xfId="45" applyFont="1" applyAlignment="1">
      <alignment/>
    </xf>
    <xf numFmtId="0" fontId="2" fillId="34" borderId="12" xfId="0" applyFont="1" applyFill="1" applyBorder="1" applyAlignment="1">
      <alignment horizontal="left"/>
    </xf>
    <xf numFmtId="44" fontId="0" fillId="34" borderId="13" xfId="45" applyFont="1" applyFill="1" applyBorder="1" applyAlignment="1">
      <alignment/>
    </xf>
    <xf numFmtId="44" fontId="0" fillId="34" borderId="14" xfId="45" applyFont="1" applyFill="1" applyBorder="1" applyAlignment="1">
      <alignment/>
    </xf>
    <xf numFmtId="0" fontId="2" fillId="35" borderId="0" xfId="0" applyFont="1" applyFill="1" applyAlignment="1">
      <alignment/>
    </xf>
    <xf numFmtId="0" fontId="0" fillId="35" borderId="0" xfId="0" applyFill="1" applyAlignment="1">
      <alignment/>
    </xf>
    <xf numFmtId="0" fontId="0" fillId="0" borderId="0" xfId="0" applyFill="1" applyAlignment="1">
      <alignment/>
    </xf>
    <xf numFmtId="0" fontId="0" fillId="0" borderId="0" xfId="0" applyFill="1" applyAlignment="1">
      <alignment horizontal="left" indent="1"/>
    </xf>
    <xf numFmtId="9" fontId="0" fillId="34" borderId="13" xfId="0" applyNumberFormat="1" applyFill="1" applyBorder="1" applyAlignment="1">
      <alignment/>
    </xf>
    <xf numFmtId="9" fontId="0" fillId="33" borderId="15" xfId="0" applyNumberFormat="1" applyFill="1" applyBorder="1" applyAlignment="1">
      <alignment/>
    </xf>
    <xf numFmtId="0" fontId="2" fillId="0" borderId="0" xfId="0" applyFont="1" applyFill="1" applyBorder="1" applyAlignment="1">
      <alignment horizontal="left" wrapText="1"/>
    </xf>
    <xf numFmtId="0" fontId="0" fillId="0" borderId="0" xfId="0" applyFill="1" applyBorder="1" applyAlignment="1">
      <alignment/>
    </xf>
    <xf numFmtId="44" fontId="0" fillId="33" borderId="14" xfId="45" applyFont="1" applyFill="1" applyBorder="1" applyAlignment="1">
      <alignment/>
    </xf>
    <xf numFmtId="44" fontId="2" fillId="0" borderId="0" xfId="45" applyFont="1" applyAlignment="1">
      <alignment/>
    </xf>
    <xf numFmtId="44" fontId="2" fillId="34" borderId="14" xfId="45" applyFont="1" applyFill="1" applyBorder="1" applyAlignment="1">
      <alignment horizontal="left"/>
    </xf>
    <xf numFmtId="44" fontId="2" fillId="34" borderId="12" xfId="45" applyFont="1" applyFill="1" applyBorder="1" applyAlignment="1">
      <alignment horizontal="left"/>
    </xf>
    <xf numFmtId="44" fontId="0" fillId="33" borderId="11" xfId="45" applyFont="1" applyFill="1" applyBorder="1" applyAlignment="1">
      <alignment horizontal="left" indent="1"/>
    </xf>
    <xf numFmtId="44" fontId="0" fillId="33" borderId="16" xfId="45" applyFont="1" applyFill="1" applyBorder="1" applyAlignment="1">
      <alignment horizontal="left" indent="1"/>
    </xf>
    <xf numFmtId="44" fontId="0" fillId="33" borderId="15" xfId="45" applyFont="1" applyFill="1" applyBorder="1" applyAlignment="1">
      <alignment horizontal="left" indent="1"/>
    </xf>
    <xf numFmtId="44" fontId="0" fillId="34" borderId="12" xfId="45" applyFont="1" applyFill="1" applyBorder="1" applyAlignment="1">
      <alignment/>
    </xf>
    <xf numFmtId="0" fontId="0" fillId="0" borderId="0" xfId="0" applyBorder="1" applyAlignment="1">
      <alignment/>
    </xf>
    <xf numFmtId="0" fontId="2" fillId="0" borderId="0" xfId="0" applyFont="1" applyBorder="1" applyAlignment="1">
      <alignment/>
    </xf>
    <xf numFmtId="178" fontId="2" fillId="34" borderId="0" xfId="47" applyNumberFormat="1" applyFont="1" applyFill="1" applyBorder="1" applyAlignment="1">
      <alignment/>
    </xf>
    <xf numFmtId="0" fontId="5"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2" fillId="0" borderId="20" xfId="0" applyFont="1" applyBorder="1" applyAlignment="1">
      <alignment/>
    </xf>
    <xf numFmtId="0" fontId="2" fillId="0" borderId="21" xfId="0" applyFont="1" applyBorder="1" applyAlignment="1">
      <alignment/>
    </xf>
    <xf numFmtId="0" fontId="2" fillId="34" borderId="20" xfId="0" applyFont="1" applyFill="1" applyBorder="1" applyAlignment="1">
      <alignment/>
    </xf>
    <xf numFmtId="178" fontId="2" fillId="34" borderId="21" xfId="47"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33" borderId="12" xfId="0" applyFill="1" applyBorder="1" applyAlignment="1">
      <alignment horizontal="left" indent="1"/>
    </xf>
    <xf numFmtId="0" fontId="0" fillId="0" borderId="0" xfId="0" applyAlignment="1">
      <alignment horizontal="left"/>
    </xf>
    <xf numFmtId="0" fontId="0" fillId="0" borderId="0" xfId="0" applyNumberFormat="1" applyAlignment="1">
      <alignment horizontal="left"/>
    </xf>
    <xf numFmtId="0" fontId="5" fillId="0" borderId="0" xfId="0" applyFont="1" applyAlignment="1">
      <alignment horizontal="left"/>
    </xf>
    <xf numFmtId="0" fontId="0" fillId="0" borderId="0" xfId="0" applyAlignment="1">
      <alignment/>
    </xf>
    <xf numFmtId="0" fontId="7" fillId="0" borderId="0" xfId="0" applyNumberFormat="1" applyFont="1" applyAlignment="1">
      <alignment horizontal="left"/>
    </xf>
    <xf numFmtId="0" fontId="0" fillId="33" borderId="25" xfId="0" applyFill="1" applyBorder="1" applyAlignment="1">
      <alignment horizontal="left" indent="1"/>
    </xf>
    <xf numFmtId="44" fontId="0" fillId="33" borderId="13" xfId="45" applyFont="1" applyFill="1" applyBorder="1" applyAlignment="1">
      <alignment/>
    </xf>
    <xf numFmtId="0" fontId="0" fillId="33" borderId="26" xfId="0" applyFill="1" applyBorder="1" applyAlignment="1">
      <alignment horizontal="left" indent="1"/>
    </xf>
    <xf numFmtId="44" fontId="0" fillId="33" borderId="27" xfId="45" applyFont="1" applyFill="1" applyBorder="1" applyAlignment="1">
      <alignment/>
    </xf>
    <xf numFmtId="0" fontId="0" fillId="33" borderId="10" xfId="0" applyFill="1" applyBorder="1" applyAlignment="1">
      <alignment horizontal="left" wrapText="1" indent="1"/>
    </xf>
    <xf numFmtId="0" fontId="2" fillId="34" borderId="25" xfId="0" applyFont="1" applyFill="1" applyBorder="1" applyAlignment="1">
      <alignment horizontal="left" indent="1"/>
    </xf>
    <xf numFmtId="0" fontId="0" fillId="33" borderId="12" xfId="0" applyFill="1" applyBorder="1" applyAlignment="1">
      <alignment horizontal="left"/>
    </xf>
    <xf numFmtId="0" fontId="0" fillId="33" borderId="25" xfId="0" applyFill="1" applyBorder="1" applyAlignment="1">
      <alignment horizontal="left"/>
    </xf>
    <xf numFmtId="0" fontId="2" fillId="34" borderId="25" xfId="0" applyFont="1" applyFill="1" applyBorder="1" applyAlignment="1">
      <alignment horizontal="left"/>
    </xf>
    <xf numFmtId="0" fontId="0" fillId="33" borderId="12" xfId="0" applyFont="1" applyFill="1" applyBorder="1" applyAlignment="1">
      <alignment horizontal="left" indent="1"/>
    </xf>
    <xf numFmtId="0" fontId="2" fillId="33" borderId="25" xfId="0" applyFont="1" applyFill="1" applyBorder="1" applyAlignment="1">
      <alignment horizontal="left" indent="1"/>
    </xf>
    <xf numFmtId="0" fontId="0" fillId="33" borderId="25" xfId="0" applyFill="1" applyBorder="1" applyAlignment="1">
      <alignment/>
    </xf>
    <xf numFmtId="0" fontId="0" fillId="34" borderId="25"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3" borderId="25" xfId="45" applyFont="1" applyFill="1" applyBorder="1" applyAlignment="1">
      <alignment horizontal="left" indent="1"/>
    </xf>
    <xf numFmtId="44" fontId="0" fillId="33" borderId="12" xfId="45" applyFont="1" applyFill="1" applyBorder="1" applyAlignment="1">
      <alignment horizontal="left" wrapText="1" indent="1"/>
    </xf>
    <xf numFmtId="0" fontId="0" fillId="0" borderId="13" xfId="0" applyBorder="1" applyAlignment="1" applyProtection="1">
      <alignment/>
      <protection locked="0"/>
    </xf>
    <xf numFmtId="44" fontId="0" fillId="0" borderId="14" xfId="45" applyFont="1" applyFill="1" applyBorder="1" applyAlignment="1" applyProtection="1">
      <alignment/>
      <protection locked="0"/>
    </xf>
    <xf numFmtId="9" fontId="0" fillId="0" borderId="11" xfId="0" applyNumberFormat="1" applyBorder="1" applyAlignment="1" applyProtection="1">
      <alignment/>
      <protection locked="0"/>
    </xf>
    <xf numFmtId="0" fontId="0" fillId="0" borderId="14" xfId="0" applyBorder="1" applyAlignment="1" applyProtection="1">
      <alignment/>
      <protection locked="0"/>
    </xf>
    <xf numFmtId="44" fontId="0" fillId="0" borderId="11" xfId="45" applyFont="1" applyFill="1" applyBorder="1" applyAlignment="1" applyProtection="1">
      <alignment/>
      <protection locked="0"/>
    </xf>
    <xf numFmtId="44" fontId="0" fillId="0" borderId="27" xfId="45" applyFont="1" applyFill="1" applyBorder="1" applyAlignment="1" applyProtection="1">
      <alignment/>
      <protection locked="0"/>
    </xf>
    <xf numFmtId="0" fontId="2" fillId="0" borderId="0" xfId="0" applyFont="1" applyAlignment="1" applyProtection="1">
      <alignment/>
      <protection locked="0"/>
    </xf>
    <xf numFmtId="44" fontId="0" fillId="0" borderId="14" xfId="45" applyFont="1" applyBorder="1" applyAlignment="1" applyProtection="1">
      <alignment/>
      <protection locked="0"/>
    </xf>
    <xf numFmtId="176" fontId="0" fillId="0" borderId="14" xfId="45" applyNumberFormat="1" applyFont="1" applyBorder="1" applyAlignment="1" applyProtection="1">
      <alignment/>
      <protection locked="0"/>
    </xf>
    <xf numFmtId="44" fontId="0" fillId="0" borderId="11" xfId="45" applyFont="1" applyBorder="1" applyAlignment="1" applyProtection="1">
      <alignment/>
      <protection locked="0"/>
    </xf>
    <xf numFmtId="44" fontId="0" fillId="0" borderId="16" xfId="45" applyFont="1" applyBorder="1" applyAlignment="1" applyProtection="1">
      <alignment/>
      <protection locked="0"/>
    </xf>
    <xf numFmtId="44" fontId="0" fillId="0" borderId="15" xfId="45" applyFont="1" applyBorder="1" applyAlignment="1" applyProtection="1">
      <alignment/>
      <protection locked="0"/>
    </xf>
    <xf numFmtId="9" fontId="0" fillId="0" borderId="16" xfId="0" applyNumberFormat="1" applyBorder="1" applyAlignment="1" applyProtection="1">
      <alignment/>
      <protection locked="0"/>
    </xf>
    <xf numFmtId="183" fontId="0" fillId="0" borderId="11" xfId="0" applyNumberFormat="1" applyBorder="1" applyAlignment="1" applyProtection="1">
      <alignment/>
      <protection locked="0"/>
    </xf>
    <xf numFmtId="183" fontId="0" fillId="0" borderId="14" xfId="0" applyNumberFormat="1" applyBorder="1" applyAlignment="1" applyProtection="1">
      <alignment/>
      <protection locked="0"/>
    </xf>
    <xf numFmtId="44" fontId="0" fillId="33" borderId="12" xfId="45" applyFont="1" applyFill="1" applyBorder="1" applyAlignment="1">
      <alignment horizontal="left" wrapText="1" indent="1"/>
    </xf>
    <xf numFmtId="44" fontId="0" fillId="33" borderId="13" xfId="45" applyFont="1" applyFill="1" applyBorder="1" applyAlignment="1">
      <alignment horizontal="left" wrapText="1" inden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2:I74"/>
  <sheetViews>
    <sheetView tabSelected="1" zoomScalePageLayoutView="0" workbookViewId="0" topLeftCell="A43">
      <selection activeCell="G75" sqref="G75"/>
    </sheetView>
  </sheetViews>
  <sheetFormatPr defaultColWidth="11.421875" defaultRowHeight="12.75"/>
  <cols>
    <col min="1" max="1" width="43.8515625" style="0" bestFit="1" customWidth="1"/>
    <col min="2" max="2" width="8.00390625" style="0" customWidth="1"/>
    <col min="3" max="3" width="15.140625" style="0" bestFit="1" customWidth="1"/>
    <col min="4" max="4" width="15.00390625" style="0" customWidth="1"/>
    <col min="5" max="5" width="5.8515625" style="0" customWidth="1"/>
    <col min="6" max="6" width="30.28125" style="0" customWidth="1"/>
    <col min="7" max="7" width="12.421875" style="0" customWidth="1"/>
    <col min="8" max="8" width="10.8515625" style="0" customWidth="1"/>
    <col min="9" max="9" width="15.00390625" style="0" customWidth="1"/>
  </cols>
  <sheetData>
    <row r="2" spans="1:7" ht="12.75">
      <c r="A2" s="49" t="s">
        <v>70</v>
      </c>
      <c r="B2" s="45"/>
      <c r="C2" s="45"/>
      <c r="D2" s="45"/>
      <c r="E2" s="45"/>
      <c r="F2" s="45"/>
      <c r="G2" s="45"/>
    </row>
    <row r="3" spans="1:7" ht="12.75">
      <c r="A3" s="46" t="s">
        <v>68</v>
      </c>
      <c r="B3" s="45"/>
      <c r="C3" s="45"/>
      <c r="D3" s="45"/>
      <c r="E3" s="45"/>
      <c r="F3" s="45"/>
      <c r="G3" s="45"/>
    </row>
    <row r="4" spans="1:7" ht="12.75">
      <c r="A4" s="46" t="s">
        <v>69</v>
      </c>
      <c r="B4" s="45"/>
      <c r="C4" s="45"/>
      <c r="D4" s="45"/>
      <c r="E4" s="45"/>
      <c r="F4" s="45"/>
      <c r="G4" s="45"/>
    </row>
    <row r="5" spans="1:7" ht="12.75">
      <c r="A5" s="46" t="s">
        <v>71</v>
      </c>
      <c r="B5" s="45"/>
      <c r="C5" s="45"/>
      <c r="D5" s="45"/>
      <c r="E5" s="45"/>
      <c r="F5" s="45"/>
      <c r="G5" s="45"/>
    </row>
    <row r="6" spans="1:7" ht="12.75">
      <c r="A6" s="46" t="s">
        <v>72</v>
      </c>
      <c r="B6" s="45"/>
      <c r="C6" s="45"/>
      <c r="D6" s="45"/>
      <c r="E6" s="45"/>
      <c r="F6" s="45"/>
      <c r="G6" s="45"/>
    </row>
    <row r="7" spans="1:7" ht="12.75">
      <c r="A7" s="45" t="s">
        <v>81</v>
      </c>
      <c r="B7" s="45"/>
      <c r="C7" s="45"/>
      <c r="D7" s="45"/>
      <c r="E7" s="45"/>
      <c r="F7" s="45"/>
      <c r="G7" s="45"/>
    </row>
    <row r="8" spans="1:7" ht="12.75">
      <c r="A8" s="45" t="s">
        <v>82</v>
      </c>
      <c r="B8" s="45"/>
      <c r="C8" s="45"/>
      <c r="D8" s="45"/>
      <c r="E8" s="45"/>
      <c r="F8" s="45"/>
      <c r="G8" s="45"/>
    </row>
    <row r="9" spans="2:7" ht="12.75">
      <c r="B9" s="45"/>
      <c r="C9" s="45"/>
      <c r="D9" s="45"/>
      <c r="E9" s="45"/>
      <c r="F9" s="45"/>
      <c r="G9" s="45"/>
    </row>
    <row r="10" spans="1:9" ht="12.75">
      <c r="A10" s="47" t="s">
        <v>56</v>
      </c>
      <c r="B10" s="45"/>
      <c r="C10" s="45"/>
      <c r="D10" s="45"/>
      <c r="E10" s="45"/>
      <c r="F10" s="45"/>
      <c r="G10" s="45"/>
      <c r="H10" s="48"/>
      <c r="I10" s="48"/>
    </row>
    <row r="11" spans="1:9" ht="12.75">
      <c r="A11" s="45" t="s">
        <v>55</v>
      </c>
      <c r="B11" s="45"/>
      <c r="C11" s="45"/>
      <c r="D11" s="45"/>
      <c r="E11" s="45"/>
      <c r="F11" s="45"/>
      <c r="G11" s="45"/>
      <c r="H11" s="48"/>
      <c r="I11" s="48"/>
    </row>
    <row r="12" spans="1:9" ht="12.75">
      <c r="A12" s="45" t="s">
        <v>46</v>
      </c>
      <c r="B12" s="45"/>
      <c r="C12" s="45"/>
      <c r="D12" s="45"/>
      <c r="E12" s="45"/>
      <c r="F12" s="45"/>
      <c r="G12" s="45"/>
      <c r="H12" s="48"/>
      <c r="I12" s="48"/>
    </row>
    <row r="13" spans="1:9" ht="12.75">
      <c r="A13" s="45" t="s">
        <v>47</v>
      </c>
      <c r="B13" s="45"/>
      <c r="C13" s="45"/>
      <c r="D13" s="45"/>
      <c r="E13" s="45"/>
      <c r="F13" s="45"/>
      <c r="G13" s="45"/>
      <c r="H13" s="48"/>
      <c r="I13" s="48"/>
    </row>
    <row r="14" spans="1:9" ht="12.75">
      <c r="A14" s="45" t="s">
        <v>63</v>
      </c>
      <c r="B14" s="45"/>
      <c r="C14" s="45"/>
      <c r="D14" s="45"/>
      <c r="E14" s="45"/>
      <c r="F14" s="45"/>
      <c r="G14" s="45"/>
      <c r="H14" s="45"/>
      <c r="I14" s="48"/>
    </row>
    <row r="15" spans="1:9" ht="12.75">
      <c r="A15" s="45" t="s">
        <v>64</v>
      </c>
      <c r="B15" s="45"/>
      <c r="C15" s="45"/>
      <c r="D15" s="45"/>
      <c r="E15" s="45"/>
      <c r="F15" s="45"/>
      <c r="G15" s="45"/>
      <c r="H15" s="45"/>
      <c r="I15" s="48"/>
    </row>
    <row r="16" spans="1:9" ht="12.75">
      <c r="A16" s="45" t="s">
        <v>66</v>
      </c>
      <c r="B16" s="45"/>
      <c r="C16" s="45"/>
      <c r="D16" s="45"/>
      <c r="E16" s="45"/>
      <c r="F16" s="45"/>
      <c r="G16" s="45"/>
      <c r="H16" s="45"/>
      <c r="I16" s="48"/>
    </row>
    <row r="17" spans="1:9" ht="12.75">
      <c r="A17" s="45" t="s">
        <v>65</v>
      </c>
      <c r="B17" s="45"/>
      <c r="C17" s="45"/>
      <c r="D17" s="45"/>
      <c r="E17" s="45"/>
      <c r="F17" s="45"/>
      <c r="G17" s="45"/>
      <c r="H17" s="45"/>
      <c r="I17" s="48"/>
    </row>
    <row r="18" spans="1:9" ht="12.75">
      <c r="A18" s="45"/>
      <c r="B18" s="45"/>
      <c r="C18" s="45"/>
      <c r="D18" s="45"/>
      <c r="E18" s="45"/>
      <c r="F18" s="45"/>
      <c r="G18" s="45"/>
      <c r="H18" s="48"/>
      <c r="I18" s="48"/>
    </row>
    <row r="19" spans="1:9" ht="12.75">
      <c r="A19" s="47" t="s">
        <v>58</v>
      </c>
      <c r="B19" s="45"/>
      <c r="C19" s="45"/>
      <c r="D19" s="45"/>
      <c r="E19" s="45"/>
      <c r="F19" s="45"/>
      <c r="G19" s="45"/>
      <c r="H19" s="48"/>
      <c r="I19" s="48"/>
    </row>
    <row r="20" spans="1:9" ht="12.75">
      <c r="A20" s="45" t="s">
        <v>60</v>
      </c>
      <c r="B20" s="45"/>
      <c r="C20" s="45"/>
      <c r="D20" s="45"/>
      <c r="E20" s="45"/>
      <c r="F20" s="45"/>
      <c r="G20" s="45"/>
      <c r="H20" s="45"/>
      <c r="I20" s="45"/>
    </row>
    <row r="21" spans="1:9" ht="12.75">
      <c r="A21" s="45" t="s">
        <v>59</v>
      </c>
      <c r="B21" s="45"/>
      <c r="C21" s="45"/>
      <c r="D21" s="45"/>
      <c r="E21" s="45"/>
      <c r="F21" s="45"/>
      <c r="G21" s="45"/>
      <c r="H21" s="45"/>
      <c r="I21" s="48"/>
    </row>
    <row r="22" spans="1:9" ht="12.75">
      <c r="A22" s="45" t="s">
        <v>76</v>
      </c>
      <c r="B22" s="45"/>
      <c r="C22" s="45"/>
      <c r="D22" s="45"/>
      <c r="E22" s="45"/>
      <c r="F22" s="45"/>
      <c r="G22" s="45"/>
      <c r="H22" s="45"/>
      <c r="I22" s="48"/>
    </row>
    <row r="23" spans="1:9" ht="12.75">
      <c r="A23" s="45" t="s">
        <v>67</v>
      </c>
      <c r="B23" s="45"/>
      <c r="C23" s="45"/>
      <c r="D23" s="45"/>
      <c r="E23" s="45"/>
      <c r="F23" s="45"/>
      <c r="G23" s="45"/>
      <c r="H23" s="45"/>
      <c r="I23" s="48"/>
    </row>
    <row r="24" spans="1:9" ht="12.75">
      <c r="A24" s="45" t="s">
        <v>77</v>
      </c>
      <c r="B24" s="45"/>
      <c r="C24" s="45"/>
      <c r="D24" s="45"/>
      <c r="E24" s="45"/>
      <c r="F24" s="45"/>
      <c r="G24" s="45"/>
      <c r="H24" s="45"/>
      <c r="I24" s="48"/>
    </row>
    <row r="25" spans="1:9" ht="12.75">
      <c r="A25" s="45" t="s">
        <v>61</v>
      </c>
      <c r="B25" s="45"/>
      <c r="C25" s="45"/>
      <c r="D25" s="45"/>
      <c r="E25" s="45"/>
      <c r="F25" s="45"/>
      <c r="G25" s="45"/>
      <c r="H25" s="45"/>
      <c r="I25" s="48"/>
    </row>
    <row r="26" spans="1:9" ht="12.75">
      <c r="A26" s="45" t="s">
        <v>78</v>
      </c>
      <c r="B26" s="45"/>
      <c r="C26" s="45"/>
      <c r="D26" s="45"/>
      <c r="E26" s="45"/>
      <c r="F26" s="45"/>
      <c r="G26" s="45"/>
      <c r="H26" s="45"/>
      <c r="I26" s="48"/>
    </row>
    <row r="28" ht="13.5" thickBot="1"/>
    <row r="29" spans="1:8" ht="16.5" thickTop="1">
      <c r="A29" s="1" t="s">
        <v>4</v>
      </c>
      <c r="B29" s="1" t="s">
        <v>10</v>
      </c>
      <c r="C29" s="73" t="s">
        <v>73</v>
      </c>
      <c r="F29" s="32" t="s">
        <v>48</v>
      </c>
      <c r="G29" s="33"/>
      <c r="H29" s="34"/>
    </row>
    <row r="30" spans="1:8" ht="12.75">
      <c r="A30" s="63" t="s">
        <v>5</v>
      </c>
      <c r="B30" s="64"/>
      <c r="C30" s="67"/>
      <c r="F30" s="35"/>
      <c r="G30" s="29"/>
      <c r="H30" s="36"/>
    </row>
    <row r="31" spans="1:8" ht="12.75">
      <c r="A31" s="63" t="s">
        <v>6</v>
      </c>
      <c r="B31" s="64"/>
      <c r="C31" s="67"/>
      <c r="F31" s="35"/>
      <c r="G31" s="29"/>
      <c r="H31" s="36"/>
    </row>
    <row r="32" spans="1:8" ht="12.75">
      <c r="A32" s="63" t="s">
        <v>7</v>
      </c>
      <c r="B32" s="64"/>
      <c r="C32" s="67"/>
      <c r="F32" s="37" t="s">
        <v>52</v>
      </c>
      <c r="G32" s="30" t="s">
        <v>34</v>
      </c>
      <c r="H32" s="38" t="s">
        <v>13</v>
      </c>
    </row>
    <row r="33" spans="1:8" ht="12.75">
      <c r="A33" s="63" t="s">
        <v>35</v>
      </c>
      <c r="B33" s="64"/>
      <c r="C33" s="67"/>
      <c r="F33" s="39" t="s">
        <v>50</v>
      </c>
      <c r="G33" s="31" t="e">
        <f>C70/(G73-C71)</f>
        <v>#NUM!</v>
      </c>
      <c r="H33" s="40" t="e">
        <f>D70/(G73-C71)</f>
        <v>#NUM!</v>
      </c>
    </row>
    <row r="34" spans="1:8" ht="12.75">
      <c r="A34" s="63" t="s">
        <v>43</v>
      </c>
      <c r="B34" s="64"/>
      <c r="C34" s="67"/>
      <c r="F34" s="39" t="s">
        <v>51</v>
      </c>
      <c r="G34" s="31" t="e">
        <f>G33/C33</f>
        <v>#NUM!</v>
      </c>
      <c r="H34" s="40" t="e">
        <f>H33/C33</f>
        <v>#NUM!</v>
      </c>
    </row>
    <row r="35" spans="1:8" ht="12.75">
      <c r="A35" s="20"/>
      <c r="B35" s="20"/>
      <c r="C35" s="20"/>
      <c r="D35" s="15"/>
      <c r="F35" s="39" t="s">
        <v>53</v>
      </c>
      <c r="G35" s="31"/>
      <c r="H35" s="40"/>
    </row>
    <row r="36" spans="1:8" ht="12.75">
      <c r="A36" s="20"/>
      <c r="B36" s="20"/>
      <c r="C36" s="20"/>
      <c r="D36" s="15"/>
      <c r="F36" s="39" t="s">
        <v>54</v>
      </c>
      <c r="G36" s="31" t="e">
        <f>SUM(G33/C34)</f>
        <v>#NUM!</v>
      </c>
      <c r="H36" s="40" t="e">
        <f>SUM(H33/C34)</f>
        <v>#NUM!</v>
      </c>
    </row>
    <row r="37" spans="1:8" ht="13.5" thickBot="1">
      <c r="A37" s="20"/>
      <c r="B37" s="20"/>
      <c r="C37" s="20"/>
      <c r="D37" s="15"/>
      <c r="F37" s="41"/>
      <c r="G37" s="42"/>
      <c r="H37" s="43"/>
    </row>
    <row r="38" ht="13.5" thickTop="1"/>
    <row r="39" spans="1:9" ht="12.75">
      <c r="A39" s="13" t="s">
        <v>37</v>
      </c>
      <c r="B39" s="14"/>
      <c r="C39" s="14"/>
      <c r="D39" s="14"/>
      <c r="F39" s="13" t="s">
        <v>17</v>
      </c>
      <c r="G39" s="13"/>
      <c r="H39" s="13" t="s">
        <v>18</v>
      </c>
      <c r="I39" s="15"/>
    </row>
    <row r="41" spans="1:4" ht="12.75">
      <c r="A41" s="2" t="s">
        <v>10</v>
      </c>
      <c r="B41" s="2"/>
      <c r="C41" s="2" t="s">
        <v>12</v>
      </c>
      <c r="D41" s="2" t="s">
        <v>13</v>
      </c>
    </row>
    <row r="42" spans="1:8" ht="12.75">
      <c r="A42" s="44" t="s">
        <v>8</v>
      </c>
      <c r="B42" s="50"/>
      <c r="C42" s="68"/>
      <c r="D42" s="51"/>
      <c r="F42" s="66" t="s">
        <v>80</v>
      </c>
      <c r="G42" s="65"/>
      <c r="H42" s="74"/>
    </row>
    <row r="43" spans="1:8" ht="12.75">
      <c r="A43" s="54" t="s">
        <v>2</v>
      </c>
      <c r="B43" s="80"/>
      <c r="C43" s="5"/>
      <c r="D43" s="53"/>
      <c r="F43" s="82" t="s">
        <v>36</v>
      </c>
      <c r="G43" s="83"/>
      <c r="H43" s="74"/>
    </row>
    <row r="44" spans="1:8" ht="13.5" customHeight="1">
      <c r="A44" s="4" t="s">
        <v>57</v>
      </c>
      <c r="B44" s="70"/>
      <c r="C44" s="5"/>
      <c r="D44" s="53"/>
      <c r="F44" s="82" t="s">
        <v>79</v>
      </c>
      <c r="G44" s="83"/>
      <c r="H44" s="74"/>
    </row>
    <row r="45" spans="1:8" ht="12.75">
      <c r="A45" s="4" t="s">
        <v>3</v>
      </c>
      <c r="B45" s="52"/>
      <c r="C45" s="5" t="e">
        <f>ABS(PMT(B43,B44,C42,0,0))</f>
        <v>#NUM!</v>
      </c>
      <c r="D45" s="53" t="e">
        <f>C45</f>
        <v>#NUM!</v>
      </c>
      <c r="F45" s="23" t="s">
        <v>29</v>
      </c>
      <c r="G45" s="24"/>
      <c r="H45" s="11">
        <f>SUM(H42:H44)</f>
        <v>0</v>
      </c>
    </row>
    <row r="46" spans="1:4" ht="12.75">
      <c r="A46" s="4" t="s">
        <v>16</v>
      </c>
      <c r="B46" s="52"/>
      <c r="C46" s="5"/>
      <c r="D46" s="72"/>
    </row>
    <row r="47" spans="1:4" ht="12.75">
      <c r="A47" s="4" t="s">
        <v>11</v>
      </c>
      <c r="B47" s="52"/>
      <c r="C47" s="71"/>
      <c r="D47" s="72"/>
    </row>
    <row r="48" spans="1:4" ht="12.75">
      <c r="A48" s="10" t="s">
        <v>21</v>
      </c>
      <c r="B48" s="55"/>
      <c r="C48" s="8" t="e">
        <f>C47+C45+C46</f>
        <v>#NUM!</v>
      </c>
      <c r="D48" s="7" t="e">
        <f>D47+D46+D45</f>
        <v>#NUM!</v>
      </c>
    </row>
    <row r="49" spans="2:4" ht="12.75">
      <c r="B49" s="3"/>
      <c r="C49" s="9"/>
      <c r="D49" s="9"/>
    </row>
    <row r="50" spans="1:4" ht="12.75">
      <c r="A50" s="2" t="s">
        <v>1</v>
      </c>
      <c r="B50" s="2"/>
      <c r="C50" s="9"/>
      <c r="D50" s="9"/>
    </row>
    <row r="51" spans="1:4" ht="12.75">
      <c r="A51" s="44" t="s">
        <v>9</v>
      </c>
      <c r="B51" s="50"/>
      <c r="C51" s="74"/>
      <c r="D51" s="51"/>
    </row>
    <row r="52" spans="1:4" ht="12.75">
      <c r="A52" s="44" t="s">
        <v>74</v>
      </c>
      <c r="B52" s="81"/>
      <c r="C52" s="21"/>
      <c r="D52" s="51"/>
    </row>
    <row r="53" spans="1:4" ht="12.75">
      <c r="A53" s="44" t="s">
        <v>75</v>
      </c>
      <c r="B53" s="70"/>
      <c r="C53" s="21"/>
      <c r="D53" s="51"/>
    </row>
    <row r="54" spans="1:4" ht="12.75">
      <c r="A54" s="44" t="s">
        <v>22</v>
      </c>
      <c r="B54" s="50"/>
      <c r="C54" s="21" t="e">
        <f>ABS(PMT(B52,B53,C51,0,0))</f>
        <v>#NUM!</v>
      </c>
      <c r="D54" s="51" t="e">
        <f>ABS(PMT(B52,B53,C51,0,0))</f>
        <v>#NUM!</v>
      </c>
    </row>
    <row r="55" spans="1:4" ht="12.75">
      <c r="A55" s="56" t="s">
        <v>26</v>
      </c>
      <c r="B55" s="57"/>
      <c r="C55" s="21"/>
      <c r="D55" s="51"/>
    </row>
    <row r="56" spans="1:4" ht="12.75">
      <c r="A56" s="44" t="s">
        <v>19</v>
      </c>
      <c r="B56" s="75"/>
      <c r="C56" s="21"/>
      <c r="D56" s="51"/>
    </row>
    <row r="57" spans="1:4" ht="12.75">
      <c r="A57" s="44" t="s">
        <v>24</v>
      </c>
      <c r="B57" s="74"/>
      <c r="C57" s="21"/>
      <c r="D57" s="51"/>
    </row>
    <row r="58" spans="1:4" ht="12.75">
      <c r="A58" s="44" t="s">
        <v>23</v>
      </c>
      <c r="B58" s="74"/>
      <c r="C58" s="21"/>
      <c r="D58" s="51"/>
    </row>
    <row r="59" spans="1:4" ht="12.75">
      <c r="A59" s="44" t="s">
        <v>25</v>
      </c>
      <c r="B59" s="50"/>
      <c r="C59" s="21">
        <f>B56*(B57+B58)</f>
        <v>0</v>
      </c>
      <c r="D59" s="51">
        <f>C59</f>
        <v>0</v>
      </c>
    </row>
    <row r="60" spans="1:4" ht="12.75">
      <c r="A60" s="44" t="s">
        <v>20</v>
      </c>
      <c r="B60" s="50"/>
      <c r="C60" s="68"/>
      <c r="D60" s="51">
        <f>C60</f>
        <v>0</v>
      </c>
    </row>
    <row r="61" spans="1:4" ht="12.75">
      <c r="A61" s="10" t="s">
        <v>27</v>
      </c>
      <c r="B61" s="58"/>
      <c r="C61" s="8" t="e">
        <f>C54+(C59+C60)*12</f>
        <v>#NUM!</v>
      </c>
      <c r="D61" s="7" t="e">
        <f>D54+(D59+D60)*12</f>
        <v>#NUM!</v>
      </c>
    </row>
    <row r="62" spans="3:4" ht="12.75">
      <c r="C62" s="9"/>
      <c r="D62" s="9"/>
    </row>
    <row r="63" spans="1:4" ht="12.75">
      <c r="A63" s="2" t="s">
        <v>14</v>
      </c>
      <c r="B63" s="2"/>
      <c r="C63" s="9"/>
      <c r="D63" s="9"/>
    </row>
    <row r="64" spans="1:4" ht="12.75">
      <c r="A64" s="44" t="s">
        <v>49</v>
      </c>
      <c r="B64" s="50"/>
      <c r="C64" s="74"/>
      <c r="D64" s="74"/>
    </row>
    <row r="65" spans="1:4" ht="12.75">
      <c r="A65" s="44" t="s">
        <v>0</v>
      </c>
      <c r="B65" s="50"/>
      <c r="C65" s="74"/>
      <c r="D65" s="74"/>
    </row>
    <row r="66" spans="1:4" ht="12.75">
      <c r="A66" s="44" t="s">
        <v>15</v>
      </c>
      <c r="B66" s="50"/>
      <c r="C66" s="74"/>
      <c r="D66" s="74"/>
    </row>
    <row r="67" spans="1:4" ht="12.75">
      <c r="A67" s="10" t="s">
        <v>28</v>
      </c>
      <c r="B67" s="58"/>
      <c r="C67" s="12">
        <f>SUM(C64:C66)</f>
        <v>0</v>
      </c>
      <c r="D67" s="11">
        <f>SUM(D64:D66)</f>
        <v>0</v>
      </c>
    </row>
    <row r="68" spans="3:4" ht="12.75">
      <c r="C68" s="9"/>
      <c r="D68" s="9"/>
    </row>
    <row r="69" spans="1:8" ht="12.75">
      <c r="A69" s="19" t="s">
        <v>40</v>
      </c>
      <c r="B69" s="2"/>
      <c r="C69" s="22" t="s">
        <v>33</v>
      </c>
      <c r="D69" s="22" t="s">
        <v>13</v>
      </c>
      <c r="F69" s="13" t="s">
        <v>45</v>
      </c>
      <c r="G69" s="14" t="s">
        <v>38</v>
      </c>
      <c r="H69" s="14" t="s">
        <v>39</v>
      </c>
    </row>
    <row r="70" spans="1:8" ht="12.75">
      <c r="A70" s="59" t="s">
        <v>37</v>
      </c>
      <c r="B70" s="60"/>
      <c r="C70" s="21" t="e">
        <f>C67+C61+C54+C48</f>
        <v>#NUM!</v>
      </c>
      <c r="D70" s="51" t="e">
        <f>D67+D61+D48</f>
        <v>#NUM!</v>
      </c>
      <c r="F70" s="25" t="s">
        <v>30</v>
      </c>
      <c r="G70" s="76"/>
      <c r="H70" s="69"/>
    </row>
    <row r="71" spans="1:8" ht="12.75">
      <c r="A71" s="59" t="s">
        <v>41</v>
      </c>
      <c r="B71" s="60"/>
      <c r="C71" s="21">
        <f>SUM(H42:H44)</f>
        <v>0</v>
      </c>
      <c r="D71" s="51">
        <f>SUM(H42:H44)</f>
        <v>0</v>
      </c>
      <c r="F71" s="26" t="s">
        <v>31</v>
      </c>
      <c r="G71" s="77"/>
      <c r="H71" s="79"/>
    </row>
    <row r="72" spans="1:8" ht="12.75">
      <c r="A72" s="59" t="s">
        <v>42</v>
      </c>
      <c r="B72" s="61"/>
      <c r="C72" s="21">
        <f>C71*C34*C33</f>
        <v>0</v>
      </c>
      <c r="D72" s="51">
        <f>C71*C34*C33</f>
        <v>0</v>
      </c>
      <c r="F72" s="27" t="s">
        <v>32</v>
      </c>
      <c r="G72" s="78">
        <v>0</v>
      </c>
      <c r="H72" s="18">
        <f>1-H71-H70</f>
        <v>1</v>
      </c>
    </row>
    <row r="73" spans="1:8" ht="12.75">
      <c r="A73" s="6" t="s">
        <v>44</v>
      </c>
      <c r="B73" s="62"/>
      <c r="C73" s="12" t="e">
        <f>C72+C70</f>
        <v>#NUM!</v>
      </c>
      <c r="D73" s="11" t="e">
        <f>D72+D70</f>
        <v>#NUM!</v>
      </c>
      <c r="F73" s="8" t="s">
        <v>62</v>
      </c>
      <c r="G73" s="28">
        <f>(G70*H70+G71*H71+G72*H72)</f>
        <v>0</v>
      </c>
      <c r="H73" s="17">
        <f>SUM(H70:H72)</f>
        <v>1</v>
      </c>
    </row>
    <row r="74" ht="12.75">
      <c r="F74" s="16"/>
    </row>
  </sheetData>
  <sheetProtection selectLockedCells="1"/>
  <mergeCells count="2">
    <mergeCell ref="F43:G43"/>
    <mergeCell ref="F44:G44"/>
  </mergeCells>
  <dataValidations count="3">
    <dataValidation type="list" allowBlank="1" showInputMessage="1" showErrorMessage="1" promptTitle="Geräteart" prompt="Bitte wählen sie das Gerät aus für welcher die Wirtschaftlichkeitsberechnung durchgeführt werden soll" sqref="C29">
      <formula1>"Wählen sie aus,CT, MR, Durchleuchtung,Aufnahmeplatz,Mammografie,Ultraschall, Gammakamera, Pet, Pet CT, Laborgerät,sonstiges Gerät "</formula1>
    </dataValidation>
    <dataValidation type="list" allowBlank="1" showInputMessage="1" showErrorMessage="1" sqref="B44">
      <formula1>"1,2,3,4,5,6,7"</formula1>
    </dataValidation>
    <dataValidation type="list" allowBlank="1" showInputMessage="1" showErrorMessage="1" sqref="B53">
      <formula1>"1,2,3,4,5,6,7,8,9,10,11,12,13,14,15"</formula1>
    </dataValidation>
  </dataValidations>
  <printOptions/>
  <pageMargins left="0.7500000000000001" right="0.7500000000000001" top="0.984251969" bottom="0.984251969" header="0.49" footer="0.49"/>
  <pageSetup fitToHeight="1" fitToWidth="1" orientation="landscape" paperSize="9" scale="50"/>
  <headerFooter alignWithMargins="0">
    <oddHeader>&amp;R&amp;O</oddHeader>
    <oddFooter>&amp;C&amp;G
MEDICFORCE Dienstleistungs-GmbH, Höhenstrasse 102 a, 6020 Innsbruck, Tel: +43 (0)676 83326620</oddFoot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MEDICFORCE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Entremont</dc:creator>
  <cp:keywords/>
  <dc:description/>
  <cp:lastModifiedBy>Gerald Entremont</cp:lastModifiedBy>
  <cp:lastPrinted>2011-07-15T08:49:08Z</cp:lastPrinted>
  <dcterms:created xsi:type="dcterms:W3CDTF">2004-02-15T15:56:17Z</dcterms:created>
  <dcterms:modified xsi:type="dcterms:W3CDTF">2022-06-26T09:31:54Z</dcterms:modified>
  <cp:category/>
  <cp:version/>
  <cp:contentType/>
  <cp:contentStatus/>
</cp:coreProperties>
</file>